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<sst xmlns="http://schemas.openxmlformats.org/spreadsheetml/2006/main" count="32">
  <si>
    <t>尚书府一、二期外遮阳复合卷帘工程量清单</t>
  </si>
  <si>
    <t>序号</t>
  </si>
  <si>
    <t>楼栋</t>
  </si>
  <si>
    <t>方位</t>
  </si>
  <si>
    <t>窗户型号</t>
  </si>
  <si>
    <t>窗户规格（mm）</t>
  </si>
  <si>
    <t>数量</t>
  </si>
  <si>
    <t>面积(㎡)</t>
  </si>
  <si>
    <t>面积合计(㎡)</t>
  </si>
  <si>
    <t>1#</t>
  </si>
  <si>
    <t>南立面</t>
  </si>
  <si>
    <t>TC1815</t>
  </si>
  <si>
    <t>*</t>
  </si>
  <si>
    <t>TC1515</t>
  </si>
  <si>
    <t>2#</t>
  </si>
  <si>
    <t>TC1816</t>
  </si>
  <si>
    <t>TC1516</t>
  </si>
  <si>
    <t>3#</t>
  </si>
  <si>
    <t>5#</t>
  </si>
  <si>
    <t>6#</t>
  </si>
  <si>
    <t>东西立面</t>
  </si>
  <si>
    <t>LC0914</t>
  </si>
  <si>
    <t>8#</t>
  </si>
  <si>
    <t>9#</t>
  </si>
  <si>
    <t>10#</t>
  </si>
  <si>
    <t>11#</t>
  </si>
  <si>
    <t>12#</t>
  </si>
  <si>
    <t>13#</t>
  </si>
  <si>
    <t>15#</t>
  </si>
  <si>
    <t>21#</t>
  </si>
  <si>
    <t>22#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</si>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</sst>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0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29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0" borderId="3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7" borderId="31" applyNumberFormat="0" applyAlignment="0" applyProtection="0">
      <alignment vertical="center"/>
    </xf>
    <xf numFmtId="0" fontId="13" fillId="17" borderId="30" applyNumberFormat="0" applyAlignment="0" applyProtection="0">
      <alignment vertical="center"/>
    </xf>
    <xf numFmtId="0" fontId="15" fillId="20" borderId="32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176" fontId="0" fillId="0" borderId="25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33"/>
  <sheetViews>
    <sheetView tabSelected="1" view="pageBreakPreview" zoomScaleNormal="100" zoomScaleSheetLayoutView="100" workbookViewId="0">
      <selection activeCell="G3" sqref="G3"/>
    </sheetView>
  </sheetViews>
  <sheetFormatPr defaultColWidth="9" defaultRowHeight="13.5"/>
  <cols>
    <col min="1" max="1" width="6.625" style="1" customWidth="1"/>
    <col min="2" max="2" width="9.5" style="1" customWidth="1"/>
    <col min="3" max="3" width="9.625" style="1" customWidth="1"/>
    <col min="4" max="4" width="9.875" style="1" customWidth="1"/>
    <col min="5" max="5" width="5.375" style="1" customWidth="1"/>
    <col min="6" max="6" width="2.875" style="1" customWidth="1"/>
    <col min="7" max="7" width="5" style="1" customWidth="1"/>
    <col min="8" max="8" width="9.75" style="2" customWidth="1"/>
    <col min="9" max="9" width="9.75" style="3" customWidth="1"/>
    <col min="10" max="10" width="15" style="1" customWidth="1"/>
  </cols>
  <sheetData>
    <row r="1" ht="48" customHeight="1" spans="1:10">
      <c r="A1" s="4" t="s">
        <v>0</v>
      </c>
      <c r="B1" s="5"/>
      <c r="C1" s="5"/>
      <c r="D1" s="5"/>
      <c r="E1" s="5"/>
      <c r="F1" s="5"/>
      <c r="G1" s="5"/>
      <c r="H1" s="6"/>
      <c r="I1" s="35"/>
      <c r="J1" s="36"/>
    </row>
    <row r="2" s="1" customFormat="1" ht="44" customHeight="1" spans="1:10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/>
      <c r="G2" s="12"/>
      <c r="H2" s="13" t="s">
        <v>6</v>
      </c>
      <c r="I2" s="16" t="s">
        <v>7</v>
      </c>
      <c r="J2" s="37" t="s">
        <v>8</v>
      </c>
    </row>
    <row r="3" ht="20" customHeight="1" spans="1:10">
      <c r="A3" s="14">
        <v>1</v>
      </c>
      <c r="B3" s="15" t="s">
        <v>9</v>
      </c>
      <c r="C3" s="9" t="s">
        <v>10</v>
      </c>
      <c r="D3" s="16" t="s">
        <v>11</v>
      </c>
      <c r="E3" s="16">
        <v>1750</v>
      </c>
      <c r="F3" s="17" t="s">
        <v>12</v>
      </c>
      <c r="G3" s="18">
        <v>1450</v>
      </c>
      <c r="H3" s="19">
        <f>6*6</f>
        <v>36</v>
      </c>
      <c r="I3" s="38">
        <f>E3*G3*H3/1000000</f>
        <v>91.35</v>
      </c>
      <c r="J3" s="39">
        <f t="shared" ref="J3:J7" si="0">I3+I4</f>
        <v>129.195</v>
      </c>
    </row>
    <row r="4" ht="20" customHeight="1" spans="1:10">
      <c r="A4" s="20"/>
      <c r="B4" s="21"/>
      <c r="C4" s="22"/>
      <c r="D4" s="8" t="s">
        <v>13</v>
      </c>
      <c r="E4" s="16">
        <v>1450</v>
      </c>
      <c r="F4" s="17" t="s">
        <v>12</v>
      </c>
      <c r="G4" s="18">
        <v>1450</v>
      </c>
      <c r="H4" s="23">
        <f>3*6</f>
        <v>18</v>
      </c>
      <c r="I4" s="38">
        <f>E4*G4*H4/1000000</f>
        <v>37.845</v>
      </c>
      <c r="J4" s="40"/>
    </row>
    <row r="5" ht="20" customHeight="1" spans="1:10">
      <c r="A5" s="14">
        <v>2</v>
      </c>
      <c r="B5" s="15" t="s">
        <v>14</v>
      </c>
      <c r="C5" s="9" t="s">
        <v>10</v>
      </c>
      <c r="D5" s="21" t="s">
        <v>15</v>
      </c>
      <c r="E5" s="16">
        <v>1750</v>
      </c>
      <c r="F5" s="17" t="s">
        <v>12</v>
      </c>
      <c r="G5" s="18">
        <v>1550</v>
      </c>
      <c r="H5" s="23">
        <f>5+6*7</f>
        <v>47</v>
      </c>
      <c r="I5" s="38">
        <f t="shared" ref="I5:I32" si="1">E5*G5*H5/1000000</f>
        <v>127.4875</v>
      </c>
      <c r="J5" s="41">
        <f t="shared" si="0"/>
        <v>181.4275</v>
      </c>
    </row>
    <row r="6" ht="20" customHeight="1" spans="1:10">
      <c r="A6" s="20"/>
      <c r="B6" s="21"/>
      <c r="C6" s="22"/>
      <c r="D6" s="8" t="s">
        <v>16</v>
      </c>
      <c r="E6" s="16">
        <v>1450</v>
      </c>
      <c r="F6" s="17" t="s">
        <v>12</v>
      </c>
      <c r="G6" s="18">
        <v>1550</v>
      </c>
      <c r="H6" s="23">
        <f>3*8</f>
        <v>24</v>
      </c>
      <c r="I6" s="38">
        <f t="shared" si="1"/>
        <v>53.94</v>
      </c>
      <c r="J6" s="40"/>
    </row>
    <row r="7" ht="20" customHeight="1" spans="1:10">
      <c r="A7" s="14">
        <v>3</v>
      </c>
      <c r="B7" s="15" t="s">
        <v>17</v>
      </c>
      <c r="C7" s="9" t="s">
        <v>10</v>
      </c>
      <c r="D7" s="8" t="s">
        <v>11</v>
      </c>
      <c r="E7" s="16">
        <v>1750</v>
      </c>
      <c r="F7" s="17" t="s">
        <v>12</v>
      </c>
      <c r="G7" s="18">
        <v>1450</v>
      </c>
      <c r="H7" s="23">
        <f>6*8</f>
        <v>48</v>
      </c>
      <c r="I7" s="38">
        <f t="shared" si="1"/>
        <v>121.8</v>
      </c>
      <c r="J7" s="39">
        <f t="shared" si="0"/>
        <v>172.26</v>
      </c>
    </row>
    <row r="8" ht="20" customHeight="1" spans="1:10">
      <c r="A8" s="20"/>
      <c r="B8" s="21"/>
      <c r="C8" s="22"/>
      <c r="D8" s="8" t="s">
        <v>13</v>
      </c>
      <c r="E8" s="16">
        <v>1450</v>
      </c>
      <c r="F8" s="17" t="s">
        <v>12</v>
      </c>
      <c r="G8" s="18">
        <v>1450</v>
      </c>
      <c r="H8" s="23">
        <f>3*8</f>
        <v>24</v>
      </c>
      <c r="I8" s="38">
        <f t="shared" si="1"/>
        <v>50.46</v>
      </c>
      <c r="J8" s="40"/>
    </row>
    <row r="9" ht="20" customHeight="1" spans="1:10">
      <c r="A9" s="14">
        <v>4</v>
      </c>
      <c r="B9" s="15" t="s">
        <v>18</v>
      </c>
      <c r="C9" s="9" t="s">
        <v>10</v>
      </c>
      <c r="D9" s="21" t="s">
        <v>15</v>
      </c>
      <c r="E9" s="16">
        <v>1750</v>
      </c>
      <c r="F9" s="17" t="s">
        <v>12</v>
      </c>
      <c r="G9" s="18">
        <v>1550</v>
      </c>
      <c r="H9" s="23">
        <f>6*9</f>
        <v>54</v>
      </c>
      <c r="I9" s="38">
        <f t="shared" si="1"/>
        <v>146.475</v>
      </c>
      <c r="J9" s="41">
        <f>I9+I10</f>
        <v>207.1575</v>
      </c>
    </row>
    <row r="10" ht="20" customHeight="1" spans="1:10">
      <c r="A10" s="20"/>
      <c r="B10" s="21"/>
      <c r="C10" s="24"/>
      <c r="D10" s="8" t="s">
        <v>16</v>
      </c>
      <c r="E10" s="16">
        <v>1450</v>
      </c>
      <c r="F10" s="17" t="s">
        <v>12</v>
      </c>
      <c r="G10" s="18">
        <v>1550</v>
      </c>
      <c r="H10" s="23">
        <f>3*9</f>
        <v>27</v>
      </c>
      <c r="I10" s="38">
        <f t="shared" si="1"/>
        <v>60.6825</v>
      </c>
      <c r="J10" s="40"/>
    </row>
    <row r="11" ht="20" customHeight="1" spans="1:10">
      <c r="A11" s="25">
        <v>5</v>
      </c>
      <c r="B11" s="24" t="s">
        <v>19</v>
      </c>
      <c r="C11" s="8" t="s">
        <v>20</v>
      </c>
      <c r="D11" s="18" t="s">
        <v>21</v>
      </c>
      <c r="E11" s="16">
        <v>850</v>
      </c>
      <c r="F11" s="17" t="s">
        <v>12</v>
      </c>
      <c r="G11" s="18">
        <v>1350</v>
      </c>
      <c r="H11" s="23">
        <f>2*18</f>
        <v>36</v>
      </c>
      <c r="I11" s="38">
        <f t="shared" si="1"/>
        <v>41.31</v>
      </c>
      <c r="J11" s="39">
        <f>I11+I12+I13</f>
        <v>398.43</v>
      </c>
    </row>
    <row r="12" ht="20" customHeight="1" spans="1:10">
      <c r="A12" s="25"/>
      <c r="B12" s="24"/>
      <c r="C12" s="8" t="s">
        <v>10</v>
      </c>
      <c r="D12" s="21" t="s">
        <v>15</v>
      </c>
      <c r="E12" s="16">
        <v>1750</v>
      </c>
      <c r="F12" s="17" t="s">
        <v>12</v>
      </c>
      <c r="G12" s="18">
        <v>1550</v>
      </c>
      <c r="H12" s="23">
        <f t="shared" ref="H12:H16" si="2">4*18</f>
        <v>72</v>
      </c>
      <c r="I12" s="38">
        <f t="shared" si="1"/>
        <v>195.3</v>
      </c>
      <c r="J12" s="39"/>
    </row>
    <row r="13" ht="20" customHeight="1" spans="1:10">
      <c r="A13" s="20"/>
      <c r="B13" s="22"/>
      <c r="C13" s="8"/>
      <c r="D13" s="8" t="s">
        <v>16</v>
      </c>
      <c r="E13" s="16">
        <v>1450</v>
      </c>
      <c r="F13" s="17" t="s">
        <v>12</v>
      </c>
      <c r="G13" s="18">
        <v>1550</v>
      </c>
      <c r="H13" s="23">
        <f t="shared" si="2"/>
        <v>72</v>
      </c>
      <c r="I13" s="38">
        <f t="shared" si="1"/>
        <v>161.82</v>
      </c>
      <c r="J13" s="40"/>
    </row>
    <row r="14" ht="20" customHeight="1" spans="1:10">
      <c r="A14" s="25">
        <v>5</v>
      </c>
      <c r="B14" s="24" t="s">
        <v>22</v>
      </c>
      <c r="C14" s="8" t="s">
        <v>20</v>
      </c>
      <c r="D14" s="18" t="s">
        <v>21</v>
      </c>
      <c r="E14" s="16">
        <v>850</v>
      </c>
      <c r="F14" s="17" t="s">
        <v>12</v>
      </c>
      <c r="G14" s="18">
        <v>1350</v>
      </c>
      <c r="H14" s="23">
        <f>2*18</f>
        <v>36</v>
      </c>
      <c r="I14" s="38">
        <f t="shared" si="1"/>
        <v>41.31</v>
      </c>
      <c r="J14" s="39">
        <f>I14+I15+I16</f>
        <v>398.43</v>
      </c>
    </row>
    <row r="15" ht="20" customHeight="1" spans="1:10">
      <c r="A15" s="25"/>
      <c r="B15" s="24"/>
      <c r="C15" s="8" t="s">
        <v>10</v>
      </c>
      <c r="D15" s="21" t="s">
        <v>15</v>
      </c>
      <c r="E15" s="16">
        <v>1750</v>
      </c>
      <c r="F15" s="17" t="s">
        <v>12</v>
      </c>
      <c r="G15" s="18">
        <v>1550</v>
      </c>
      <c r="H15" s="23">
        <f t="shared" si="2"/>
        <v>72</v>
      </c>
      <c r="I15" s="38">
        <f t="shared" si="1"/>
        <v>195.3</v>
      </c>
      <c r="J15" s="39"/>
    </row>
    <row r="16" ht="20" customHeight="1" spans="1:10">
      <c r="A16" s="20"/>
      <c r="B16" s="22"/>
      <c r="C16" s="8"/>
      <c r="D16" s="8" t="s">
        <v>16</v>
      </c>
      <c r="E16" s="16">
        <v>1450</v>
      </c>
      <c r="F16" s="17" t="s">
        <v>12</v>
      </c>
      <c r="G16" s="18">
        <v>1550</v>
      </c>
      <c r="H16" s="23">
        <f t="shared" si="2"/>
        <v>72</v>
      </c>
      <c r="I16" s="38">
        <f t="shared" si="1"/>
        <v>161.82</v>
      </c>
      <c r="J16" s="40"/>
    </row>
    <row r="17" ht="20" customHeight="1" spans="1:10">
      <c r="A17" s="14">
        <v>7</v>
      </c>
      <c r="B17" s="15" t="s">
        <v>23</v>
      </c>
      <c r="C17" s="9" t="s">
        <v>10</v>
      </c>
      <c r="D17" s="8" t="s">
        <v>11</v>
      </c>
      <c r="E17" s="16">
        <v>1750</v>
      </c>
      <c r="F17" s="17" t="s">
        <v>12</v>
      </c>
      <c r="G17" s="18">
        <v>1450</v>
      </c>
      <c r="H17" s="23">
        <f>6*9</f>
        <v>54</v>
      </c>
      <c r="I17" s="38">
        <f t="shared" si="1"/>
        <v>137.025</v>
      </c>
      <c r="J17" s="39">
        <f>I17+I18</f>
        <v>193.7925</v>
      </c>
    </row>
    <row r="18" ht="20" customHeight="1" spans="1:10">
      <c r="A18" s="20"/>
      <c r="B18" s="21"/>
      <c r="C18" s="22"/>
      <c r="D18" s="8" t="s">
        <v>13</v>
      </c>
      <c r="E18" s="16">
        <v>1450</v>
      </c>
      <c r="F18" s="17" t="s">
        <v>12</v>
      </c>
      <c r="G18" s="18">
        <v>1450</v>
      </c>
      <c r="H18" s="23">
        <f>3*9</f>
        <v>27</v>
      </c>
      <c r="I18" s="38">
        <f t="shared" si="1"/>
        <v>56.7675</v>
      </c>
      <c r="J18" s="40"/>
    </row>
    <row r="19" ht="20" customHeight="1" spans="1:10">
      <c r="A19" s="14">
        <v>8</v>
      </c>
      <c r="B19" s="15" t="s">
        <v>24</v>
      </c>
      <c r="C19" s="9" t="s">
        <v>10</v>
      </c>
      <c r="D19" s="8" t="s">
        <v>11</v>
      </c>
      <c r="E19" s="16">
        <v>1750</v>
      </c>
      <c r="F19" s="17" t="s">
        <v>12</v>
      </c>
      <c r="G19" s="18">
        <v>1450</v>
      </c>
      <c r="H19" s="23">
        <f>4*8</f>
        <v>32</v>
      </c>
      <c r="I19" s="38">
        <f t="shared" si="1"/>
        <v>81.2</v>
      </c>
      <c r="J19" s="39">
        <f t="shared" ref="J19:J23" si="3">I19+I20</f>
        <v>114.84</v>
      </c>
    </row>
    <row r="20" ht="20" customHeight="1" spans="1:10">
      <c r="A20" s="20"/>
      <c r="B20" s="21"/>
      <c r="C20" s="22"/>
      <c r="D20" s="8" t="s">
        <v>13</v>
      </c>
      <c r="E20" s="16">
        <v>1450</v>
      </c>
      <c r="F20" s="17" t="s">
        <v>12</v>
      </c>
      <c r="G20" s="18">
        <v>1450</v>
      </c>
      <c r="H20" s="23">
        <f>2*8</f>
        <v>16</v>
      </c>
      <c r="I20" s="38">
        <f t="shared" si="1"/>
        <v>33.64</v>
      </c>
      <c r="J20" s="40"/>
    </row>
    <row r="21" ht="20" customHeight="1" spans="1:10">
      <c r="A21" s="14">
        <v>9</v>
      </c>
      <c r="B21" s="15" t="s">
        <v>25</v>
      </c>
      <c r="C21" s="9" t="s">
        <v>10</v>
      </c>
      <c r="D21" s="21" t="s">
        <v>15</v>
      </c>
      <c r="E21" s="16">
        <v>1750</v>
      </c>
      <c r="F21" s="17" t="s">
        <v>12</v>
      </c>
      <c r="G21" s="18">
        <v>1550</v>
      </c>
      <c r="H21" s="23">
        <f>6*8</f>
        <v>48</v>
      </c>
      <c r="I21" s="38">
        <f t="shared" si="1"/>
        <v>130.2</v>
      </c>
      <c r="J21" s="39">
        <f t="shared" si="3"/>
        <v>184.14</v>
      </c>
    </row>
    <row r="22" ht="20" customHeight="1" spans="1:10">
      <c r="A22" s="20"/>
      <c r="B22" s="21"/>
      <c r="C22" s="22"/>
      <c r="D22" s="8" t="s">
        <v>16</v>
      </c>
      <c r="E22" s="16">
        <v>1450</v>
      </c>
      <c r="F22" s="17" t="s">
        <v>12</v>
      </c>
      <c r="G22" s="18">
        <v>1550</v>
      </c>
      <c r="H22" s="23">
        <f>3*8</f>
        <v>24</v>
      </c>
      <c r="I22" s="38">
        <f t="shared" si="1"/>
        <v>53.94</v>
      </c>
      <c r="J22" s="40"/>
    </row>
    <row r="23" ht="20" customHeight="1" spans="1:10">
      <c r="A23" s="14">
        <v>10</v>
      </c>
      <c r="B23" s="15" t="s">
        <v>26</v>
      </c>
      <c r="C23" s="9" t="s">
        <v>10</v>
      </c>
      <c r="D23" s="8" t="s">
        <v>11</v>
      </c>
      <c r="E23" s="16">
        <v>1750</v>
      </c>
      <c r="F23" s="17" t="s">
        <v>12</v>
      </c>
      <c r="G23" s="18">
        <v>1450</v>
      </c>
      <c r="H23" s="23">
        <f>6*6</f>
        <v>36</v>
      </c>
      <c r="I23" s="38">
        <f t="shared" si="1"/>
        <v>91.35</v>
      </c>
      <c r="J23" s="39">
        <f t="shared" si="3"/>
        <v>129.195</v>
      </c>
    </row>
    <row r="24" ht="20" customHeight="1" spans="1:10">
      <c r="A24" s="20"/>
      <c r="B24" s="21"/>
      <c r="C24" s="22"/>
      <c r="D24" s="8" t="s">
        <v>13</v>
      </c>
      <c r="E24" s="16">
        <v>1450</v>
      </c>
      <c r="F24" s="17" t="s">
        <v>12</v>
      </c>
      <c r="G24" s="18">
        <v>1450</v>
      </c>
      <c r="H24" s="23">
        <f>3*6</f>
        <v>18</v>
      </c>
      <c r="I24" s="38">
        <f t="shared" si="1"/>
        <v>37.845</v>
      </c>
      <c r="J24" s="40"/>
    </row>
    <row r="25" ht="20" customHeight="1" spans="1:10">
      <c r="A25" s="14">
        <v>11</v>
      </c>
      <c r="B25" s="15" t="s">
        <v>27</v>
      </c>
      <c r="C25" s="9" t="s">
        <v>10</v>
      </c>
      <c r="D25" s="8" t="s">
        <v>11</v>
      </c>
      <c r="E25" s="16">
        <v>1750</v>
      </c>
      <c r="F25" s="17" t="s">
        <v>12</v>
      </c>
      <c r="G25" s="18">
        <v>1450</v>
      </c>
      <c r="H25" s="23">
        <f>6*7</f>
        <v>42</v>
      </c>
      <c r="I25" s="38">
        <f t="shared" si="1"/>
        <v>106.575</v>
      </c>
      <c r="J25" s="39">
        <f t="shared" ref="J25:J29" si="4">I25+I26</f>
        <v>150.7275</v>
      </c>
    </row>
    <row r="26" ht="20" customHeight="1" spans="1:10">
      <c r="A26" s="20"/>
      <c r="B26" s="21"/>
      <c r="C26" s="22"/>
      <c r="D26" s="8" t="s">
        <v>13</v>
      </c>
      <c r="E26" s="16">
        <v>1450</v>
      </c>
      <c r="F26" s="17" t="s">
        <v>12</v>
      </c>
      <c r="G26" s="18">
        <v>1450</v>
      </c>
      <c r="H26" s="23">
        <f>3*7</f>
        <v>21</v>
      </c>
      <c r="I26" s="38">
        <f t="shared" si="1"/>
        <v>44.1525</v>
      </c>
      <c r="J26" s="40"/>
    </row>
    <row r="27" ht="20" customHeight="1" spans="1:10">
      <c r="A27" s="14">
        <v>12</v>
      </c>
      <c r="B27" s="15" t="s">
        <v>28</v>
      </c>
      <c r="C27" s="9" t="s">
        <v>10</v>
      </c>
      <c r="D27" s="8" t="s">
        <v>11</v>
      </c>
      <c r="E27" s="16">
        <v>1750</v>
      </c>
      <c r="F27" s="17" t="s">
        <v>12</v>
      </c>
      <c r="G27" s="18">
        <v>1450</v>
      </c>
      <c r="H27" s="23">
        <f>6*9</f>
        <v>54</v>
      </c>
      <c r="I27" s="38">
        <f t="shared" si="1"/>
        <v>137.025</v>
      </c>
      <c r="J27" s="39">
        <f t="shared" si="4"/>
        <v>193.7925</v>
      </c>
    </row>
    <row r="28" ht="20" customHeight="1" spans="1:10">
      <c r="A28" s="20"/>
      <c r="B28" s="21"/>
      <c r="C28" s="22"/>
      <c r="D28" s="8" t="s">
        <v>13</v>
      </c>
      <c r="E28" s="16">
        <v>1450</v>
      </c>
      <c r="F28" s="17" t="s">
        <v>12</v>
      </c>
      <c r="G28" s="18">
        <v>1450</v>
      </c>
      <c r="H28" s="26">
        <f>3*9</f>
        <v>27</v>
      </c>
      <c r="I28" s="38">
        <f t="shared" si="1"/>
        <v>56.7675</v>
      </c>
      <c r="J28" s="40"/>
    </row>
    <row r="29" ht="20" customHeight="1" spans="1:10">
      <c r="A29" s="14">
        <v>13</v>
      </c>
      <c r="B29" s="15" t="s">
        <v>29</v>
      </c>
      <c r="C29" s="9" t="s">
        <v>10</v>
      </c>
      <c r="D29" s="8" t="s">
        <v>15</v>
      </c>
      <c r="E29" s="16">
        <v>1750</v>
      </c>
      <c r="F29" s="17" t="s">
        <v>12</v>
      </c>
      <c r="G29" s="27">
        <v>1550</v>
      </c>
      <c r="H29" s="23">
        <f>5+6*8</f>
        <v>53</v>
      </c>
      <c r="I29" s="38">
        <f t="shared" si="1"/>
        <v>143.7625</v>
      </c>
      <c r="J29" s="39">
        <f t="shared" si="4"/>
        <v>202.1975</v>
      </c>
    </row>
    <row r="30" ht="20" customHeight="1" spans="1:10">
      <c r="A30" s="20"/>
      <c r="B30" s="21"/>
      <c r="C30" s="22"/>
      <c r="D30" s="8" t="s">
        <v>16</v>
      </c>
      <c r="E30" s="16">
        <v>1450</v>
      </c>
      <c r="F30" s="17" t="s">
        <v>12</v>
      </c>
      <c r="G30" s="18">
        <v>1550</v>
      </c>
      <c r="H30" s="26">
        <f>2+3*8</f>
        <v>26</v>
      </c>
      <c r="I30" s="38">
        <f t="shared" si="1"/>
        <v>58.435</v>
      </c>
      <c r="J30" s="40"/>
    </row>
    <row r="31" ht="20" customHeight="1" spans="1:10">
      <c r="A31" s="14">
        <v>14</v>
      </c>
      <c r="B31" s="15" t="s">
        <v>30</v>
      </c>
      <c r="C31" s="9" t="s">
        <v>10</v>
      </c>
      <c r="D31" s="15" t="s">
        <v>11</v>
      </c>
      <c r="E31" s="9">
        <v>1750</v>
      </c>
      <c r="F31" s="28" t="s">
        <v>12</v>
      </c>
      <c r="G31" s="29">
        <v>1450</v>
      </c>
      <c r="H31" s="23">
        <f>6*7</f>
        <v>42</v>
      </c>
      <c r="I31" s="38">
        <f t="shared" si="1"/>
        <v>106.575</v>
      </c>
      <c r="J31" s="39">
        <f>I31+I32</f>
        <v>150.7275</v>
      </c>
    </row>
    <row r="32" ht="20" customHeight="1" spans="1:10">
      <c r="A32" s="25"/>
      <c r="B32" s="30"/>
      <c r="C32" s="24"/>
      <c r="D32" s="15" t="s">
        <v>13</v>
      </c>
      <c r="E32" s="15">
        <v>1450</v>
      </c>
      <c r="F32" s="15" t="s">
        <v>12</v>
      </c>
      <c r="G32" s="15">
        <v>1450</v>
      </c>
      <c r="H32" s="31">
        <f>3*7</f>
        <v>21</v>
      </c>
      <c r="I32" s="38">
        <f t="shared" si="1"/>
        <v>44.1525</v>
      </c>
      <c r="J32" s="39"/>
    </row>
    <row r="33" ht="33" customHeight="1" spans="1:10">
      <c r="A33" s="32" t="s">
        <v>31</v>
      </c>
      <c r="B33" s="33"/>
      <c r="C33" s="33"/>
      <c r="D33" s="33"/>
      <c r="E33" s="33"/>
      <c r="F33" s="33"/>
      <c r="G33" s="33"/>
      <c r="H33" s="34">
        <f>SUM(H3:H32)</f>
        <v>1179</v>
      </c>
      <c r="I33" s="42">
        <f>SUM(J3:J32)</f>
        <v>2806.3125</v>
      </c>
      <c r="J33" s="43"/>
    </row>
  </sheetData>
  <mergeCells count="59">
    <mergeCell ref="A1:J1"/>
    <mergeCell ref="E2:G2"/>
    <mergeCell ref="I33:J33"/>
    <mergeCell ref="A3:A4"/>
    <mergeCell ref="A5:A6"/>
    <mergeCell ref="A7:A8"/>
    <mergeCell ref="A9:A10"/>
    <mergeCell ref="A11:A13"/>
    <mergeCell ref="A14:A16"/>
    <mergeCell ref="A17:A18"/>
    <mergeCell ref="A19:A20"/>
    <mergeCell ref="A21:A22"/>
    <mergeCell ref="A23:A24"/>
    <mergeCell ref="A25:A26"/>
    <mergeCell ref="A27:A28"/>
    <mergeCell ref="A29:A30"/>
    <mergeCell ref="A31:A32"/>
    <mergeCell ref="B3:B4"/>
    <mergeCell ref="B5:B6"/>
    <mergeCell ref="B7:B8"/>
    <mergeCell ref="B9:B10"/>
    <mergeCell ref="B11:B13"/>
    <mergeCell ref="B14:B16"/>
    <mergeCell ref="B17:B18"/>
    <mergeCell ref="B19:B20"/>
    <mergeCell ref="B21:B22"/>
    <mergeCell ref="B23:B24"/>
    <mergeCell ref="B25:B26"/>
    <mergeCell ref="B27:B28"/>
    <mergeCell ref="B29:B30"/>
    <mergeCell ref="B31:B32"/>
    <mergeCell ref="C3:C4"/>
    <mergeCell ref="C5:C6"/>
    <mergeCell ref="C7:C8"/>
    <mergeCell ref="C9:C10"/>
    <mergeCell ref="C12:C13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J3:J4"/>
    <mergeCell ref="J5:J6"/>
    <mergeCell ref="J7:J8"/>
    <mergeCell ref="J9:J10"/>
    <mergeCell ref="J11:J13"/>
    <mergeCell ref="J14:J16"/>
    <mergeCell ref="J17:J18"/>
    <mergeCell ref="J19:J20"/>
    <mergeCell ref="J21:J22"/>
    <mergeCell ref="J23:J24"/>
    <mergeCell ref="J25:J26"/>
    <mergeCell ref="J27:J28"/>
    <mergeCell ref="J29:J30"/>
    <mergeCell ref="J31:J32"/>
  </mergeCells>
  <printOptions horizontalCentered="1"/>
  <pageMargins left="0.786805555555556" right="0.786805555555556" top="1" bottom="1" header="0.511805555555556" footer="0.511805555555556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2016-01-27T01:26:00Z</dcterms:created>
  <dcterms:modified xsi:type="dcterms:W3CDTF">2016-01-28T06:13:02Z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